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Chart" sheetId="1" r:id="rId1"/>
    <sheet name="Chart1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<sst xmlns="http://schemas.openxmlformats.org/spreadsheetml/2006/main" count="33" uniqueCount="27">
  <si>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Rainfall figures, all in mm, for NW3weather compared to official Met Office sites in London.
Brackets indicate: (distance from NW3weather, Elevation). Month starts and ends at 06z on the 1st, as per Met Office standard; NW3weather figures have been adjusted accordingly so individual values may differ from those found on nw3weather.co.uk.</t>
  </si>
  <si>
    <t xml:space="preserve">NW3weather
 (0km, 50m) </t>
  </si>
  <si>
    <t>Whitestone Pond
 (2km, 140m)</t>
  </si>
  <si>
    <t>St James Park
(7km, 15m)</t>
  </si>
  <si>
    <t>Value</t>
  </si>
  <si>
    <t>Ratio</t>
  </si>
  <si>
    <t>nw3</t>
  </si>
  <si>
    <t>heath</t>
  </si>
  <si>
    <t>north</t>
  </si>
  <si>
    <t>Climate Average</t>
  </si>
  <si>
    <t>Heathrow</t>
  </si>
  <si>
    <t>Whitestone</t>
  </si>
  <si>
    <t>nw3 new</t>
  </si>
  <si>
    <t>uncertain figures for egll and egwu in dec</t>
  </si>
  <si>
    <t>rain btwn 06-09z on 01 feb may inflate WSP value; Northolt val is probably underestimate; significant Snowfall means large uncertainty</t>
  </si>
  <si>
    <t>Mean</t>
  </si>
  <si>
    <t>Std-dev</t>
  </si>
  <si>
    <t>2011 Sum</t>
  </si>
  <si>
    <t>2012 Sum</t>
  </si>
  <si>
    <t>snowfall gives uncertainty</t>
  </si>
  <si>
    <t>2013 Sum</t>
  </si>
  <si>
    <t>significant Snowfall means more uncertainty; EGWU is pure guess</t>
  </si>
  <si>
    <t>Heathrow [EGLL]
 (23km, 25m)</t>
  </si>
  <si>
    <t>Northolt [EGWU]
 (15km, 40m)</t>
  </si>
  <si>
    <t>EGWU unavilable yet again. Value is pure guess</t>
  </si>
  <si>
    <t>CASA (UCL)
(4km, 20m)</t>
  </si>
  <si>
    <t>EGLL and EGWU unavailable so guesssed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</si>
</sst>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5"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45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" fontId="0" fillId="0" borderId="0" xfId="0" applyNumberFormat="1" applyAlignment="1">
      <alignment/>
    </xf>
    <xf numFmtId="1" fontId="5" fillId="0" borderId="10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17" fontId="0" fillId="0" borderId="11" xfId="0" applyNumberFormat="1" applyBorder="1" applyAlignment="1">
      <alignment/>
    </xf>
    <xf numFmtId="1" fontId="5" fillId="0" borderId="12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left"/>
    </xf>
    <xf numFmtId="1" fontId="6" fillId="0" borderId="0" xfId="0" applyNumberFormat="1" applyFont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7" fontId="0" fillId="0" borderId="13" xfId="0" applyNumberForma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" fontId="0" fillId="0" borderId="14" xfId="0" applyNumberForma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7" fontId="0" fillId="0" borderId="0" xfId="0" applyNumberFormat="1" applyBorder="1" applyAlignment="1">
      <alignment/>
    </xf>
    <xf numFmtId="164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7" fontId="0" fillId="0" borderId="15" xfId="0" applyNumberFormat="1" applyBorder="1" applyAlignment="1">
      <alignment/>
    </xf>
    <xf numFmtId="17" fontId="0" fillId="0" borderId="16" xfId="0" applyNumberForma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35"/>
          <c:w val="0.98425"/>
          <c:h val="0.96025"/>
        </c:manualLayout>
      </c:layout>
      <c:lineChart>
        <c:grouping val="standard"/>
        <c:varyColors val="0"/>
        <c:ser>
          <c:idx val="0"/>
          <c:order val="0"/>
          <c:tx>
            <c:strRef>
              <c:f>Data!$X$6</c:f>
              <c:strCache>
                <c:ptCount val="1"/>
                <c:pt idx="0">
                  <c:v>nw3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Data!$A$7:$A$33</c:f>
              <c:strCache>
                <c:ptCount val="27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</c:strCache>
            </c:strRef>
          </c:cat>
          <c:val>
            <c:numRef>
              <c:f>Data!$X$7:$X$33</c:f>
              <c:numCache>
                <c:ptCount val="27"/>
                <c:pt idx="0">
                  <c:v>0.8387448728465955</c:v>
                </c:pt>
                <c:pt idx="1">
                  <c:v>0.8438702290076335</c:v>
                </c:pt>
                <c:pt idx="2">
                  <c:v>0.8867682119205299</c:v>
                </c:pt>
                <c:pt idx="3">
                  <c:v>0.8535837563451779</c:v>
                </c:pt>
                <c:pt idx="4">
                  <c:v>0.8553888888888891</c:v>
                </c:pt>
                <c:pt idx="5">
                  <c:v>0.8138990332975294</c:v>
                </c:pt>
                <c:pt idx="6">
                  <c:v>0.8207441860465117</c:v>
                </c:pt>
                <c:pt idx="7">
                  <c:v>0.758013157894737</c:v>
                </c:pt>
                <c:pt idx="9">
                  <c:v>0.9584597701149425</c:v>
                </c:pt>
                <c:pt idx="10">
                  <c:v>0.8759999999999999</c:v>
                </c:pt>
                <c:pt idx="11">
                  <c:v>0.923438127090301</c:v>
                </c:pt>
                <c:pt idx="12">
                  <c:v>0.8852102803738316</c:v>
                </c:pt>
                <c:pt idx="13">
                  <c:v>0.9954396355353073</c:v>
                </c:pt>
                <c:pt idx="14">
                  <c:v>0.7833055555555555</c:v>
                </c:pt>
                <c:pt idx="15">
                  <c:v>0.7626122448979593</c:v>
                </c:pt>
                <c:pt idx="16">
                  <c:v>0.8447067448680352</c:v>
                </c:pt>
                <c:pt idx="17">
                  <c:v>0.9098978723404257</c:v>
                </c:pt>
                <c:pt idx="18">
                  <c:v>0.7592592592592593</c:v>
                </c:pt>
                <c:pt idx="19">
                  <c:v>0.8640000000000001</c:v>
                </c:pt>
                <c:pt idx="20">
                  <c:v>0.8075342465753425</c:v>
                </c:pt>
                <c:pt idx="21">
                  <c:v>0.8812500000000001</c:v>
                </c:pt>
                <c:pt idx="22">
                  <c:v>0.7436708860759493</c:v>
                </c:pt>
                <c:pt idx="23">
                  <c:v>0.8317757009345794</c:v>
                </c:pt>
                <c:pt idx="24">
                  <c:v>0.8567567567567568</c:v>
                </c:pt>
                <c:pt idx="25">
                  <c:v>0.8065573770491803</c:v>
                </c:pt>
                <c:pt idx="26">
                  <c:v>0.8685185185185185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Data!$Y$6</c:f>
              <c:strCache>
                <c:ptCount val="1"/>
                <c:pt idx="0">
                  <c:v>heath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Data!$A$7:$A$33</c:f>
              <c:strCache>
                <c:ptCount val="27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</c:strCache>
            </c:strRef>
          </c:cat>
          <c:val>
            <c:numRef>
              <c:f>Data!$Y$7:$Y$33</c:f>
              <c:numCache>
                <c:ptCount val="27"/>
                <c:pt idx="0">
                  <c:v>0.7309269893355208</c:v>
                </c:pt>
                <c:pt idx="1">
                  <c:v>0.6698473282442748</c:v>
                </c:pt>
                <c:pt idx="2">
                  <c:v>0.8465783664459162</c:v>
                </c:pt>
                <c:pt idx="3">
                  <c:v>0.9390862944162437</c:v>
                </c:pt>
                <c:pt idx="4">
                  <c:v>0.7962962962962964</c:v>
                </c:pt>
                <c:pt idx="5">
                  <c:v>0.8399570354457573</c:v>
                </c:pt>
                <c:pt idx="6">
                  <c:v>0.7871198568872988</c:v>
                </c:pt>
                <c:pt idx="7">
                  <c:v>0.8947368421052632</c:v>
                </c:pt>
                <c:pt idx="9">
                  <c:v>0.8888888888888888</c:v>
                </c:pt>
                <c:pt idx="10">
                  <c:v>0.8015414258188825</c:v>
                </c:pt>
                <c:pt idx="11">
                  <c:v>0.8160535117056856</c:v>
                </c:pt>
                <c:pt idx="12">
                  <c:v>0.7710280373831776</c:v>
                </c:pt>
                <c:pt idx="13">
                  <c:v>0.7517084282460137</c:v>
                </c:pt>
                <c:pt idx="14">
                  <c:v>0.787037037037037</c:v>
                </c:pt>
                <c:pt idx="15">
                  <c:v>0.8338192419825075</c:v>
                </c:pt>
                <c:pt idx="16">
                  <c:v>0.9501466275659823</c:v>
                </c:pt>
                <c:pt idx="17">
                  <c:v>0.748936170212766</c:v>
                </c:pt>
                <c:pt idx="18">
                  <c:v>0.637037037037037</c:v>
                </c:pt>
                <c:pt idx="19">
                  <c:v>0.648</c:v>
                </c:pt>
                <c:pt idx="20">
                  <c:v>0.6589041095890411</c:v>
                </c:pt>
                <c:pt idx="21">
                  <c:v>0.746875</c:v>
                </c:pt>
                <c:pt idx="22">
                  <c:v>0.6949367088607594</c:v>
                </c:pt>
                <c:pt idx="23">
                  <c:v>0.6766355140186916</c:v>
                </c:pt>
                <c:pt idx="24">
                  <c:v>0.9621621621621622</c:v>
                </c:pt>
                <c:pt idx="25">
                  <c:v>0.6721311475409836</c:v>
                </c:pt>
                <c:pt idx="26">
                  <c:v>0.8222222222222222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Data!$Z$6</c:f>
              <c:strCache>
                <c:ptCount val="1"/>
                <c:pt idx="0">
                  <c:v>north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Data!$A$7:$A$33</c:f>
              <c:strCache>
                <c:ptCount val="27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</c:strCache>
            </c:strRef>
          </c:cat>
          <c:val>
            <c:numRef>
              <c:f>Data!$Z$7:$Z$33</c:f>
              <c:numCache>
                <c:ptCount val="27"/>
                <c:pt idx="0">
                  <c:v>0.7399507793273175</c:v>
                </c:pt>
                <c:pt idx="1">
                  <c:v>0.799618320610687</c:v>
                </c:pt>
                <c:pt idx="2">
                  <c:v>0.7704194260485652</c:v>
                </c:pt>
                <c:pt idx="3">
                  <c:v>0.8756345177664975</c:v>
                </c:pt>
                <c:pt idx="4">
                  <c:v>0.7962962962962964</c:v>
                </c:pt>
                <c:pt idx="5">
                  <c:v>0.8485499462943072</c:v>
                </c:pt>
                <c:pt idx="6">
                  <c:v>0.8336314847942755</c:v>
                </c:pt>
                <c:pt idx="7">
                  <c:v>0.9473684210526316</c:v>
                </c:pt>
                <c:pt idx="9">
                  <c:v>1.2796934865900382</c:v>
                </c:pt>
                <c:pt idx="10">
                  <c:v>0.9229287090558767</c:v>
                </c:pt>
                <c:pt idx="11">
                  <c:v>0.7976588628762543</c:v>
                </c:pt>
                <c:pt idx="12">
                  <c:v>0.8726635514018692</c:v>
                </c:pt>
                <c:pt idx="13">
                  <c:v>0.6287015945330297</c:v>
                </c:pt>
                <c:pt idx="14">
                  <c:v>0.8148148148148149</c:v>
                </c:pt>
                <c:pt idx="15">
                  <c:v>0.8513119533527698</c:v>
                </c:pt>
                <c:pt idx="16">
                  <c:v>1.0498533724340176</c:v>
                </c:pt>
                <c:pt idx="17">
                  <c:v>0.8382978723404255</c:v>
                </c:pt>
                <c:pt idx="18">
                  <c:v>0.6666666666666666</c:v>
                </c:pt>
                <c:pt idx="19">
                  <c:v>0.792</c:v>
                </c:pt>
                <c:pt idx="20">
                  <c:v>0.6931506849315069</c:v>
                </c:pt>
                <c:pt idx="21">
                  <c:v>1.01875</c:v>
                </c:pt>
                <c:pt idx="22">
                  <c:v>0.759493670886076</c:v>
                </c:pt>
                <c:pt idx="23">
                  <c:v>0.8504672897196262</c:v>
                </c:pt>
                <c:pt idx="24">
                  <c:v>0.9567567567567568</c:v>
                </c:pt>
                <c:pt idx="25">
                  <c:v>0.8295081967213115</c:v>
                </c:pt>
                <c:pt idx="26">
                  <c:v>0.9166666666666666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Data!$A$7:$A$33</c:f>
              <c:strCache>
                <c:ptCount val="27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</c:strCache>
            </c:strRef>
          </c:cat>
          <c:val>
            <c:numRef>
              <c:f>Data!$AA$7:$AA$33</c:f>
              <c:numCache>
                <c:ptCount val="2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  <c:smooth val="0"/>
        </c:ser>
        <c:marker val="1"/>
        <c:axId val="46158452"/>
        <c:axId val="12772885"/>
      </c:lineChart>
      <c:dateAx>
        <c:axId val="4615845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72885"/>
        <c:crossesAt val="0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2772885"/>
        <c:scaling>
          <c:orientation val="minMax"/>
          <c:max val="1.5"/>
          <c:min val="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58452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2"/>
          <c:y val="0.1285"/>
          <c:w val="0.351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1375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Data!$G$6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Data!$G$7:$G$39</c:f>
              <c:numCache>
                <c:ptCount val="33"/>
                <c:pt idx="0">
                  <c:v>89.1</c:v>
                </c:pt>
                <c:pt idx="1">
                  <c:v>35.1</c:v>
                </c:pt>
                <c:pt idx="2">
                  <c:v>76.7</c:v>
                </c:pt>
                <c:pt idx="3">
                  <c:v>37</c:v>
                </c:pt>
                <c:pt idx="4">
                  <c:v>25.8</c:v>
                </c:pt>
                <c:pt idx="5">
                  <c:v>78.2</c:v>
                </c:pt>
                <c:pt idx="6">
                  <c:v>44</c:v>
                </c:pt>
                <c:pt idx="7">
                  <c:v>13.6</c:v>
                </c:pt>
                <c:pt idx="8">
                  <c:v>2.4</c:v>
                </c:pt>
                <c:pt idx="9">
                  <c:v>23.2</c:v>
                </c:pt>
                <c:pt idx="10">
                  <c:v>83.2</c:v>
                </c:pt>
                <c:pt idx="11">
                  <c:v>48.8</c:v>
                </c:pt>
                <c:pt idx="12">
                  <c:v>66</c:v>
                </c:pt>
                <c:pt idx="13">
                  <c:v>33</c:v>
                </c:pt>
                <c:pt idx="14">
                  <c:v>17</c:v>
                </c:pt>
                <c:pt idx="15">
                  <c:v>28.6</c:v>
                </c:pt>
                <c:pt idx="16">
                  <c:v>64.8</c:v>
                </c:pt>
                <c:pt idx="17">
                  <c:v>35.2</c:v>
                </c:pt>
                <c:pt idx="18">
                  <c:v>17.2</c:v>
                </c:pt>
                <c:pt idx="19">
                  <c:v>16.2</c:v>
                </c:pt>
                <c:pt idx="20">
                  <c:v>96.2</c:v>
                </c:pt>
                <c:pt idx="21">
                  <c:v>23.9</c:v>
                </c:pt>
                <c:pt idx="22">
                  <c:v>109.8</c:v>
                </c:pt>
                <c:pt idx="23">
                  <c:v>72.4</c:v>
                </c:pt>
                <c:pt idx="24">
                  <c:v>35.6</c:v>
                </c:pt>
                <c:pt idx="25">
                  <c:v>41</c:v>
                </c:pt>
                <c:pt idx="26">
                  <c:v>88.8</c:v>
                </c:pt>
                <c:pt idx="27">
                  <c:v>72.8</c:v>
                </c:pt>
                <c:pt idx="28">
                  <c:v>93</c:v>
                </c:pt>
                <c:pt idx="29">
                  <c:v>46</c:v>
                </c:pt>
                <c:pt idx="30">
                  <c:v>36</c:v>
                </c:pt>
                <c:pt idx="31">
                  <c:v>52.8</c:v>
                </c:pt>
                <c:pt idx="32">
                  <c:v>35.4</c:v>
                </c:pt>
              </c:numCache>
            </c:numRef>
          </c:val>
        </c:ser>
        <c:ser>
          <c:idx val="1"/>
          <c:order val="1"/>
          <c:tx>
            <c:strRef>
              <c:f>Data!$H$6</c:f>
              <c:strCache>
                <c:ptCount val="1"/>
                <c:pt idx="0">
                  <c:v>Ratio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Data!$H$7:$H$39</c:f>
              <c:numCache>
                <c:ptCount val="33"/>
                <c:pt idx="0">
                  <c:v>0.8714533024265719</c:v>
                </c:pt>
                <c:pt idx="1">
                  <c:v>0.7937800211674674</c:v>
                </c:pt>
                <c:pt idx="2">
                  <c:v>0.9546782970630262</c:v>
                </c:pt>
                <c:pt idx="3">
                  <c:v>1.1001688907918834</c:v>
                </c:pt>
                <c:pt idx="4">
                  <c:v>0.9309172782576691</c:v>
                </c:pt>
                <c:pt idx="5">
                  <c:v>1.032016258875076</c:v>
                </c:pt>
                <c:pt idx="6">
                  <c:v>0.9590319008884122</c:v>
                </c:pt>
                <c:pt idx="7">
                  <c:v>1.180371122567654</c:v>
                </c:pt>
                <c:pt idx="8">
                  <c:v>1.2845215157353884</c:v>
                </c:pt>
                <c:pt idx="9">
                  <c:v>0.9274138744313593</c:v>
                </c:pt>
                <c:pt idx="10">
                  <c:v>0.9150016276471263</c:v>
                </c:pt>
                <c:pt idx="11">
                  <c:v>0.8837121705999101</c:v>
                </c:pt>
                <c:pt idx="12">
                  <c:v>0.8710111647794759</c:v>
                </c:pt>
                <c:pt idx="13">
                  <c:v>0.7551521974928949</c:v>
                </c:pt>
                <c:pt idx="14">
                  <c:v>1.004763762308356</c:v>
                </c:pt>
                <c:pt idx="15">
                  <c:v>1.0933724806557177</c:v>
                </c:pt>
                <c:pt idx="16">
                  <c:v>1.1248242462115294</c:v>
                </c:pt>
                <c:pt idx="17">
                  <c:v>0.8230991553880257</c:v>
                </c:pt>
                <c:pt idx="18">
                  <c:v>0.8390243902439024</c:v>
                </c:pt>
                <c:pt idx="19">
                  <c:v>0.7499999999999999</c:v>
                </c:pt>
                <c:pt idx="20">
                  <c:v>0.8159457167090755</c:v>
                </c:pt>
                <c:pt idx="21">
                  <c:v>0.8475177304964537</c:v>
                </c:pt>
                <c:pt idx="22">
                  <c:v>0.9344680851063829</c:v>
                </c:pt>
                <c:pt idx="23">
                  <c:v>0.8134831460674158</c:v>
                </c:pt>
                <c:pt idx="24">
                  <c:v>1.1230283911671926</c:v>
                </c:pt>
                <c:pt idx="25">
                  <c:v>0.8333333333333334</c:v>
                </c:pt>
                <c:pt idx="26">
                  <c:v>0.9466950959488273</c:v>
                </c:pt>
                <c:pt idx="27">
                  <c:v>1.1286821705426355</c:v>
                </c:pt>
                <c:pt idx="28">
                  <c:v>0.9037900874635568</c:v>
                </c:pt>
                <c:pt idx="29">
                  <c:v>0.9484536082474226</c:v>
                </c:pt>
                <c:pt idx="30">
                  <c:v>1.0557184750733137</c:v>
                </c:pt>
                <c:pt idx="31">
                  <c:v>0.9741697416974169</c:v>
                </c:pt>
                <c:pt idx="32">
                  <c:v>1.1167192429022081</c:v>
                </c:pt>
              </c:numCache>
            </c:numRef>
          </c:val>
        </c:ser>
        <c:axId val="47847102"/>
        <c:axId val="27970735"/>
      </c:barChart>
      <c:catAx>
        <c:axId val="4784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70735"/>
        <c:crosses val="autoZero"/>
        <c:auto val="1"/>
        <c:lblOffset val="100"/>
        <c:tickLblSkip val="1"/>
        <c:noMultiLvlLbl val="0"/>
      </c:catAx>
      <c:valAx>
        <c:axId val="279707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47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65"/>
          <c:y val="0.46025"/>
          <c:w val="0.0545"/>
          <c:h val="0.0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49" zoomScaleNormal="149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56"/>
  <sheetViews>
    <sheetView tabSelected="1" zoomScale="115" zoomScaleNormal="115" zoomScalePageLayoutView="0" workbookViewId="0" topLeftCell="A14">
      <selection activeCell="M54" sqref="M54"/>
    </sheetView>
  </sheetViews>
  <sheetFormatPr defaultColWidth="9.140625" defaultRowHeight="12.75"/>
  <cols>
    <col min="1" max="1" width="9.421875" style="0" customWidth="1"/>
    <col min="2" max="2" width="14.421875" style="0" customWidth="1"/>
    <col min="3" max="3" width="5.00390625" style="0" customWidth="1"/>
    <col min="4" max="4" width="12.57421875" style="0" customWidth="1"/>
    <col min="5" max="5" width="7.57421875" style="0" customWidth="1"/>
    <col min="6" max="6" width="5.00390625" style="0" customWidth="1"/>
    <col min="7" max="7" width="11.140625" style="0" customWidth="1"/>
    <col min="9" max="9" width="3.57421875" style="0" customWidth="1"/>
    <col min="10" max="10" width="11.00390625" style="0" customWidth="1"/>
    <col min="11" max="11" width="14.8515625" style="0" customWidth="1"/>
    <col min="12" max="12" width="3.140625" style="0" customWidth="1"/>
    <col min="13" max="14" width="7.28125" style="0" customWidth="1"/>
    <col min="15" max="15" width="3.00390625" style="0" customWidth="1"/>
    <col min="18" max="18" width="3.00390625" style="0" customWidth="1"/>
    <col min="20" max="20" width="10.421875" style="0" customWidth="1"/>
  </cols>
  <sheetData>
    <row r="2" spans="1:18" ht="63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1"/>
    </row>
    <row r="3" ht="8.25" customHeight="1"/>
    <row r="4" spans="2:18" s="2" customFormat="1" ht="31.5" customHeight="1">
      <c r="B4" s="3" t="s">
        <v>1</v>
      </c>
      <c r="C4" s="4"/>
      <c r="D4" s="51" t="s">
        <v>2</v>
      </c>
      <c r="E4" s="51"/>
      <c r="F4" s="4"/>
      <c r="G4" s="51" t="s">
        <v>22</v>
      </c>
      <c r="H4" s="51"/>
      <c r="I4" s="4"/>
      <c r="J4" s="51" t="s">
        <v>23</v>
      </c>
      <c r="K4" s="51"/>
      <c r="M4" s="51" t="s">
        <v>25</v>
      </c>
      <c r="N4" s="51"/>
      <c r="O4" s="49"/>
      <c r="P4" s="51" t="s">
        <v>3</v>
      </c>
      <c r="Q4" s="51"/>
      <c r="R4" s="5"/>
    </row>
    <row r="5" spans="2:11" ht="3.75" customHeight="1">
      <c r="B5" s="6"/>
      <c r="D5" s="6"/>
      <c r="E5" s="6"/>
      <c r="F5" s="6"/>
      <c r="G5" s="6"/>
      <c r="H5" s="6"/>
      <c r="I5" s="6"/>
      <c r="J5" s="6"/>
      <c r="K5" s="6"/>
    </row>
    <row r="6" spans="2:26" ht="12.75">
      <c r="B6" s="7" t="s">
        <v>4</v>
      </c>
      <c r="C6" s="8"/>
      <c r="D6" s="7" t="s">
        <v>4</v>
      </c>
      <c r="E6" s="53" t="s">
        <v>5</v>
      </c>
      <c r="F6" s="7"/>
      <c r="G6" s="7" t="s">
        <v>4</v>
      </c>
      <c r="H6" s="53" t="s">
        <v>5</v>
      </c>
      <c r="I6" s="7"/>
      <c r="J6" s="7" t="s">
        <v>4</v>
      </c>
      <c r="K6" s="53" t="s">
        <v>5</v>
      </c>
      <c r="P6" s="8"/>
      <c r="Q6" s="9"/>
      <c r="R6" s="9"/>
      <c r="X6" t="s">
        <v>6</v>
      </c>
      <c r="Y6" t="s">
        <v>7</v>
      </c>
      <c r="Z6" t="s">
        <v>8</v>
      </c>
    </row>
    <row r="7" spans="1:27" ht="12.75">
      <c r="A7" s="10">
        <v>40391</v>
      </c>
      <c r="B7" s="11">
        <v>102.243</v>
      </c>
      <c r="C7" s="12"/>
      <c r="D7" s="13">
        <v>121.9</v>
      </c>
      <c r="E7" s="14">
        <f aca="true" t="shared" si="0" ref="E7:E44">D7/B7</f>
        <v>1.1922576606711464</v>
      </c>
      <c r="F7" s="8"/>
      <c r="G7" s="13">
        <v>89.1</v>
      </c>
      <c r="H7" s="15">
        <f aca="true" t="shared" si="1" ref="H7:H44">G7/B7</f>
        <v>0.8714533024265719</v>
      </c>
      <c r="I7" s="8"/>
      <c r="J7" s="13">
        <v>90.2</v>
      </c>
      <c r="K7" s="15">
        <f aca="true" t="shared" si="2" ref="K7:K14">J7/B7</f>
        <v>0.8822119851725791</v>
      </c>
      <c r="P7" s="16"/>
      <c r="Q7" s="15"/>
      <c r="R7" s="15"/>
      <c r="X7">
        <f aca="true" t="shared" si="3" ref="X7:X14">B7/D7</f>
        <v>0.8387448728465955</v>
      </c>
      <c r="Y7">
        <f aca="true" t="shared" si="4" ref="Y7:Y14">G7/D7</f>
        <v>0.7309269893355208</v>
      </c>
      <c r="Z7">
        <f aca="true" t="shared" si="5" ref="Z7:Z14">J7/D7</f>
        <v>0.7399507793273175</v>
      </c>
      <c r="AA7">
        <v>1</v>
      </c>
    </row>
    <row r="8" spans="1:27" ht="12.75">
      <c r="A8" s="10">
        <v>40422</v>
      </c>
      <c r="B8" s="11">
        <v>44.218799999999995</v>
      </c>
      <c r="C8" s="12"/>
      <c r="D8" s="13">
        <v>52.4</v>
      </c>
      <c r="E8" s="14">
        <f t="shared" si="0"/>
        <v>1.1850163278967318</v>
      </c>
      <c r="F8" s="8"/>
      <c r="G8" s="13">
        <v>35.1</v>
      </c>
      <c r="H8" s="15">
        <f t="shared" si="1"/>
        <v>0.7937800211674674</v>
      </c>
      <c r="I8" s="8"/>
      <c r="J8" s="13">
        <v>41.9</v>
      </c>
      <c r="K8" s="15">
        <f t="shared" si="2"/>
        <v>0.9475607660090279</v>
      </c>
      <c r="P8" s="16"/>
      <c r="Q8" s="15"/>
      <c r="R8" s="15"/>
      <c r="X8">
        <f t="shared" si="3"/>
        <v>0.8438702290076335</v>
      </c>
      <c r="Y8">
        <f t="shared" si="4"/>
        <v>0.6698473282442748</v>
      </c>
      <c r="Z8">
        <f t="shared" si="5"/>
        <v>0.799618320610687</v>
      </c>
      <c r="AA8">
        <v>1</v>
      </c>
    </row>
    <row r="9" spans="1:27" ht="12.75">
      <c r="A9" s="10">
        <v>40452</v>
      </c>
      <c r="B9" s="11">
        <v>80.3412</v>
      </c>
      <c r="C9" s="12"/>
      <c r="D9" s="13">
        <v>90.6</v>
      </c>
      <c r="E9" s="14">
        <f t="shared" si="0"/>
        <v>1.1276904004421142</v>
      </c>
      <c r="F9" s="8"/>
      <c r="G9" s="13">
        <v>76.7</v>
      </c>
      <c r="H9" s="15">
        <f t="shared" si="1"/>
        <v>0.9546782970630262</v>
      </c>
      <c r="I9" s="8"/>
      <c r="J9" s="13">
        <v>69.8</v>
      </c>
      <c r="K9" s="15">
        <f t="shared" si="2"/>
        <v>0.8687945910690903</v>
      </c>
      <c r="P9" s="16"/>
      <c r="Q9" s="15"/>
      <c r="R9" s="15"/>
      <c r="X9">
        <f t="shared" si="3"/>
        <v>0.8867682119205299</v>
      </c>
      <c r="Y9">
        <f t="shared" si="4"/>
        <v>0.8465783664459162</v>
      </c>
      <c r="Z9">
        <f t="shared" si="5"/>
        <v>0.7704194260485652</v>
      </c>
      <c r="AA9">
        <v>1</v>
      </c>
    </row>
    <row r="10" spans="1:27" ht="12.75">
      <c r="A10" s="10">
        <v>40483</v>
      </c>
      <c r="B10" s="11">
        <v>33.63120000000001</v>
      </c>
      <c r="C10" s="12"/>
      <c r="D10" s="13">
        <v>39.4</v>
      </c>
      <c r="E10" s="14">
        <f t="shared" si="0"/>
        <v>1.1715311972216274</v>
      </c>
      <c r="F10" s="8"/>
      <c r="G10" s="13">
        <v>37</v>
      </c>
      <c r="H10" s="15">
        <f t="shared" si="1"/>
        <v>1.1001688907918834</v>
      </c>
      <c r="I10" s="8"/>
      <c r="J10" s="13">
        <v>34.5</v>
      </c>
      <c r="K10" s="15">
        <f t="shared" si="2"/>
        <v>1.025833154927567</v>
      </c>
      <c r="P10" s="16"/>
      <c r="Q10" s="15"/>
      <c r="R10" s="15"/>
      <c r="S10" s="52" t="s">
        <v>9</v>
      </c>
      <c r="T10" s="52"/>
      <c r="U10" s="52"/>
      <c r="V10" s="52"/>
      <c r="X10">
        <f t="shared" si="3"/>
        <v>0.8535837563451779</v>
      </c>
      <c r="Y10">
        <f t="shared" si="4"/>
        <v>0.9390862944162437</v>
      </c>
      <c r="Z10">
        <f t="shared" si="5"/>
        <v>0.8756345177664975</v>
      </c>
      <c r="AA10">
        <v>1</v>
      </c>
    </row>
    <row r="11" spans="1:27" ht="12.75">
      <c r="A11" s="17">
        <v>40513</v>
      </c>
      <c r="B11" s="18">
        <v>27.714600000000004</v>
      </c>
      <c r="C11" s="19"/>
      <c r="D11" s="20">
        <v>32.4</v>
      </c>
      <c r="E11" s="21">
        <f t="shared" si="0"/>
        <v>1.1690589075793985</v>
      </c>
      <c r="F11" s="22"/>
      <c r="G11" s="20">
        <v>25.8</v>
      </c>
      <c r="H11" s="21">
        <f t="shared" si="1"/>
        <v>0.9309172782576691</v>
      </c>
      <c r="I11" s="22"/>
      <c r="J11" s="20">
        <v>25.8</v>
      </c>
      <c r="K11" s="21">
        <f t="shared" si="2"/>
        <v>0.9309172782576691</v>
      </c>
      <c r="P11" s="23"/>
      <c r="Q11" s="21"/>
      <c r="R11" s="14"/>
      <c r="S11" t="s">
        <v>10</v>
      </c>
      <c r="T11" t="s">
        <v>11</v>
      </c>
      <c r="U11" s="24" t="s">
        <v>5</v>
      </c>
      <c r="V11" s="25" t="s">
        <v>12</v>
      </c>
      <c r="X11">
        <f t="shared" si="3"/>
        <v>0.8553888888888891</v>
      </c>
      <c r="Y11">
        <f t="shared" si="4"/>
        <v>0.7962962962962964</v>
      </c>
      <c r="Z11">
        <f t="shared" si="5"/>
        <v>0.7962962962962964</v>
      </c>
      <c r="AA11">
        <v>1</v>
      </c>
    </row>
    <row r="12" spans="1:27" ht="12.75">
      <c r="A12" s="10">
        <v>40544</v>
      </c>
      <c r="B12" s="11">
        <v>75.77399999999999</v>
      </c>
      <c r="C12" s="12"/>
      <c r="D12" s="13">
        <v>93.1</v>
      </c>
      <c r="E12" s="14">
        <f t="shared" si="0"/>
        <v>1.2286536278934728</v>
      </c>
      <c r="F12" s="8"/>
      <c r="G12" s="13">
        <v>78.2</v>
      </c>
      <c r="H12" s="15">
        <f t="shared" si="1"/>
        <v>1.032016258875076</v>
      </c>
      <c r="I12" s="8"/>
      <c r="J12" s="13">
        <v>79</v>
      </c>
      <c r="K12" s="15">
        <f t="shared" si="2"/>
        <v>1.042573969963312</v>
      </c>
      <c r="P12" s="12"/>
      <c r="Q12" s="15"/>
      <c r="R12" s="15"/>
      <c r="S12" s="26">
        <v>55</v>
      </c>
      <c r="T12" s="27">
        <v>63</v>
      </c>
      <c r="U12" s="28">
        <f aca="true" t="shared" si="6" ref="U12:U24">T12/S12</f>
        <v>1.1454545454545455</v>
      </c>
      <c r="V12" s="25">
        <v>55</v>
      </c>
      <c r="X12">
        <f t="shared" si="3"/>
        <v>0.8138990332975294</v>
      </c>
      <c r="Y12">
        <f t="shared" si="4"/>
        <v>0.8399570354457573</v>
      </c>
      <c r="Z12">
        <f t="shared" si="5"/>
        <v>0.8485499462943072</v>
      </c>
      <c r="AA12">
        <v>1</v>
      </c>
    </row>
    <row r="13" spans="1:27" ht="12.75">
      <c r="A13" s="10">
        <v>40575</v>
      </c>
      <c r="B13" s="11">
        <v>45.8796</v>
      </c>
      <c r="C13" s="12"/>
      <c r="D13" s="29">
        <v>55.9</v>
      </c>
      <c r="E13" s="14">
        <f t="shared" si="0"/>
        <v>1.2184064377195964</v>
      </c>
      <c r="F13" s="8"/>
      <c r="G13" s="13">
        <v>44</v>
      </c>
      <c r="H13" s="15">
        <f t="shared" si="1"/>
        <v>0.9590319008884122</v>
      </c>
      <c r="I13" s="8"/>
      <c r="J13" s="13">
        <v>46.6</v>
      </c>
      <c r="K13" s="15">
        <f t="shared" si="2"/>
        <v>1.015701967759091</v>
      </c>
      <c r="P13" s="12"/>
      <c r="Q13" s="15"/>
      <c r="R13" s="15"/>
      <c r="S13" s="26">
        <v>40.95238095238095</v>
      </c>
      <c r="T13" s="30">
        <v>40</v>
      </c>
      <c r="U13" s="28">
        <f t="shared" si="6"/>
        <v>0.9767441860465117</v>
      </c>
      <c r="V13" s="25">
        <v>40</v>
      </c>
      <c r="X13">
        <f t="shared" si="3"/>
        <v>0.8207441860465117</v>
      </c>
      <c r="Y13">
        <f t="shared" si="4"/>
        <v>0.7871198568872988</v>
      </c>
      <c r="Z13">
        <f t="shared" si="5"/>
        <v>0.8336314847942755</v>
      </c>
      <c r="AA13">
        <v>1</v>
      </c>
    </row>
    <row r="14" spans="1:27" ht="12.75">
      <c r="A14" s="10">
        <v>40603</v>
      </c>
      <c r="B14" s="11">
        <v>11.521800000000002</v>
      </c>
      <c r="C14" s="12"/>
      <c r="D14" s="29">
        <v>15.2</v>
      </c>
      <c r="E14" s="14">
        <f t="shared" si="0"/>
        <v>1.3192383134579664</v>
      </c>
      <c r="F14" s="8"/>
      <c r="G14" s="13">
        <v>13.6</v>
      </c>
      <c r="H14" s="15">
        <f t="shared" si="1"/>
        <v>1.180371122567654</v>
      </c>
      <c r="I14" s="8"/>
      <c r="J14" s="13">
        <v>14.4</v>
      </c>
      <c r="K14" s="15">
        <f t="shared" si="2"/>
        <v>1.2498047180128102</v>
      </c>
      <c r="P14" s="12"/>
      <c r="Q14" s="15"/>
      <c r="R14" s="15"/>
      <c r="S14" s="26">
        <v>41.53846153846153</v>
      </c>
      <c r="T14" s="30">
        <v>51</v>
      </c>
      <c r="U14" s="28">
        <f t="shared" si="6"/>
        <v>1.2277777777777779</v>
      </c>
      <c r="V14" s="25">
        <v>44</v>
      </c>
      <c r="X14">
        <f t="shared" si="3"/>
        <v>0.758013157894737</v>
      </c>
      <c r="Y14">
        <f t="shared" si="4"/>
        <v>0.8947368421052632</v>
      </c>
      <c r="Z14">
        <f t="shared" si="5"/>
        <v>0.9473684210526316</v>
      </c>
      <c r="AA14">
        <v>1</v>
      </c>
    </row>
    <row r="15" spans="1:27" ht="12.75">
      <c r="A15" s="10">
        <v>40634</v>
      </c>
      <c r="B15" s="11">
        <v>1.8684</v>
      </c>
      <c r="C15" s="12"/>
      <c r="D15" s="29">
        <v>2.6</v>
      </c>
      <c r="E15" s="14">
        <f t="shared" si="0"/>
        <v>1.3915649753800043</v>
      </c>
      <c r="F15" s="8"/>
      <c r="G15" s="13">
        <v>2.4</v>
      </c>
      <c r="H15" s="15">
        <f t="shared" si="1"/>
        <v>1.2845215157353884</v>
      </c>
      <c r="I15" s="8"/>
      <c r="J15" s="13">
        <v>4.2</v>
      </c>
      <c r="K15" s="15"/>
      <c r="P15" s="12"/>
      <c r="Q15" s="15"/>
      <c r="R15" s="15"/>
      <c r="S15" s="26">
        <v>43.727272727272734</v>
      </c>
      <c r="T15" s="30">
        <v>56</v>
      </c>
      <c r="U15" s="28">
        <f t="shared" si="6"/>
        <v>1.2806652806652805</v>
      </c>
      <c r="V15" s="25">
        <v>49</v>
      </c>
      <c r="AA15">
        <v>1</v>
      </c>
    </row>
    <row r="16" spans="1:27" ht="12.75">
      <c r="A16" s="10">
        <v>40664</v>
      </c>
      <c r="B16" s="11">
        <v>25.015800000000002</v>
      </c>
      <c r="C16" s="12"/>
      <c r="D16" s="29">
        <v>26.1</v>
      </c>
      <c r="E16" s="14">
        <f t="shared" si="0"/>
        <v>1.0433406087352792</v>
      </c>
      <c r="F16" s="8"/>
      <c r="G16" s="13">
        <v>23.2</v>
      </c>
      <c r="H16" s="15">
        <f t="shared" si="1"/>
        <v>0.9274138744313593</v>
      </c>
      <c r="I16" s="8"/>
      <c r="J16" s="13">
        <v>33.4</v>
      </c>
      <c r="K16" s="15">
        <f aca="true" t="shared" si="7" ref="K16:K44">J16/B16</f>
        <v>1.3351561812934223</v>
      </c>
      <c r="P16" s="12"/>
      <c r="Q16" s="15"/>
      <c r="R16" s="15"/>
      <c r="S16" s="26">
        <v>49.361702127659576</v>
      </c>
      <c r="T16" s="30">
        <v>59</v>
      </c>
      <c r="U16" s="28">
        <f t="shared" si="6"/>
        <v>1.1952586206896552</v>
      </c>
      <c r="V16" s="25">
        <v>51</v>
      </c>
      <c r="X16">
        <f aca="true" t="shared" si="8" ref="X16:X33">B16/D16</f>
        <v>0.9584597701149425</v>
      </c>
      <c r="Y16">
        <f aca="true" t="shared" si="9" ref="Y16:Y33">G16/D16</f>
        <v>0.8888888888888888</v>
      </c>
      <c r="Z16">
        <f aca="true" t="shared" si="10" ref="Z16:Z33">J16/D16</f>
        <v>1.2796934865900382</v>
      </c>
      <c r="AA16">
        <v>1</v>
      </c>
    </row>
    <row r="17" spans="1:27" ht="12.75">
      <c r="A17" s="10">
        <v>40695</v>
      </c>
      <c r="B17" s="11">
        <v>90.92879999999998</v>
      </c>
      <c r="C17" s="12"/>
      <c r="D17" s="29">
        <v>103.8</v>
      </c>
      <c r="E17" s="14">
        <f t="shared" si="0"/>
        <v>1.1415525114155254</v>
      </c>
      <c r="F17" s="8"/>
      <c r="G17" s="13">
        <v>83.2</v>
      </c>
      <c r="H17" s="15">
        <f t="shared" si="1"/>
        <v>0.9150016276471263</v>
      </c>
      <c r="I17" s="8"/>
      <c r="J17" s="13">
        <v>95.8</v>
      </c>
      <c r="K17" s="15">
        <f t="shared" si="7"/>
        <v>1.0535715856802248</v>
      </c>
      <c r="P17" s="12"/>
      <c r="Q17" s="15"/>
      <c r="R17" s="15"/>
      <c r="S17" s="26">
        <v>45</v>
      </c>
      <c r="T17" s="30">
        <v>59</v>
      </c>
      <c r="U17" s="28">
        <f t="shared" si="6"/>
        <v>1.3111111111111111</v>
      </c>
      <c r="V17" s="25">
        <v>55</v>
      </c>
      <c r="X17">
        <f t="shared" si="8"/>
        <v>0.8759999999999999</v>
      </c>
      <c r="Y17">
        <f t="shared" si="9"/>
        <v>0.8015414258188825</v>
      </c>
      <c r="Z17">
        <f t="shared" si="10"/>
        <v>0.9229287090558767</v>
      </c>
      <c r="AA17">
        <v>1</v>
      </c>
    </row>
    <row r="18" spans="1:27" ht="12.75">
      <c r="A18" s="10">
        <v>40725</v>
      </c>
      <c r="B18" s="11">
        <v>55.2216</v>
      </c>
      <c r="C18" s="12"/>
      <c r="D18" s="13">
        <v>59.8</v>
      </c>
      <c r="E18" s="14">
        <f t="shared" si="0"/>
        <v>1.0829095861039881</v>
      </c>
      <c r="F18" s="8"/>
      <c r="G18" s="13">
        <v>48.8</v>
      </c>
      <c r="H18" s="15">
        <f t="shared" si="1"/>
        <v>0.8837121705999101</v>
      </c>
      <c r="I18" s="8"/>
      <c r="J18" s="13">
        <v>47.7</v>
      </c>
      <c r="K18" s="15">
        <f t="shared" si="7"/>
        <v>0.8637924290495024</v>
      </c>
      <c r="P18" s="12"/>
      <c r="Q18" s="15"/>
      <c r="R18" s="15"/>
      <c r="S18" s="26">
        <v>44.77064220183486</v>
      </c>
      <c r="T18" s="30">
        <v>47</v>
      </c>
      <c r="U18" s="28">
        <f t="shared" si="6"/>
        <v>1.049795081967213</v>
      </c>
      <c r="V18" s="25">
        <v>42</v>
      </c>
      <c r="X18">
        <f t="shared" si="8"/>
        <v>0.923438127090301</v>
      </c>
      <c r="Y18">
        <f t="shared" si="9"/>
        <v>0.8160535117056856</v>
      </c>
      <c r="Z18">
        <f t="shared" si="10"/>
        <v>0.7976588628762543</v>
      </c>
      <c r="AA18">
        <v>1</v>
      </c>
    </row>
    <row r="19" spans="1:27" ht="12.75">
      <c r="A19" s="10">
        <v>40756</v>
      </c>
      <c r="B19" s="11">
        <v>75.77399999999999</v>
      </c>
      <c r="C19" s="12"/>
      <c r="D19" s="29">
        <v>85.6</v>
      </c>
      <c r="E19" s="14">
        <f t="shared" si="0"/>
        <v>1.1296750864412597</v>
      </c>
      <c r="F19" s="8"/>
      <c r="G19" s="13">
        <v>66</v>
      </c>
      <c r="H19" s="15">
        <f t="shared" si="1"/>
        <v>0.8710111647794759</v>
      </c>
      <c r="I19" s="8"/>
      <c r="J19" s="13">
        <v>74.7</v>
      </c>
      <c r="K19" s="15">
        <f t="shared" si="7"/>
        <v>0.9858262728640433</v>
      </c>
      <c r="P19" s="12"/>
      <c r="Q19" s="15"/>
      <c r="R19" s="15"/>
      <c r="S19" s="26">
        <v>49.62406015037594</v>
      </c>
      <c r="T19" s="30">
        <v>62</v>
      </c>
      <c r="U19" s="28">
        <f t="shared" si="6"/>
        <v>1.2493939393939395</v>
      </c>
      <c r="V19" s="25">
        <v>53</v>
      </c>
      <c r="X19">
        <f t="shared" si="8"/>
        <v>0.8852102803738316</v>
      </c>
      <c r="Y19">
        <f t="shared" si="9"/>
        <v>0.7710280373831776</v>
      </c>
      <c r="Z19">
        <f t="shared" si="10"/>
        <v>0.8726635514018692</v>
      </c>
      <c r="AA19">
        <v>1</v>
      </c>
    </row>
    <row r="20" spans="1:27" ht="12.75">
      <c r="A20" s="10">
        <v>40787</v>
      </c>
      <c r="B20" s="11">
        <v>43.69979999999999</v>
      </c>
      <c r="C20" s="12"/>
      <c r="D20" s="29">
        <v>43.9</v>
      </c>
      <c r="E20" s="14">
        <f t="shared" si="0"/>
        <v>1.0045812566647905</v>
      </c>
      <c r="F20" s="8"/>
      <c r="G20" s="13">
        <v>33</v>
      </c>
      <c r="H20" s="15">
        <f t="shared" si="1"/>
        <v>0.7551521974928949</v>
      </c>
      <c r="I20" s="8"/>
      <c r="J20" s="13">
        <v>27.6</v>
      </c>
      <c r="K20" s="15">
        <f t="shared" si="7"/>
        <v>0.6315818379031485</v>
      </c>
      <c r="P20" s="12"/>
      <c r="Q20" s="15"/>
      <c r="R20" s="15"/>
      <c r="S20" s="26">
        <v>54</v>
      </c>
      <c r="T20" s="30">
        <v>66</v>
      </c>
      <c r="U20" s="28">
        <f t="shared" si="6"/>
        <v>1.2222222222222223</v>
      </c>
      <c r="V20" s="25">
        <v>57</v>
      </c>
      <c r="X20">
        <f t="shared" si="8"/>
        <v>0.9954396355353073</v>
      </c>
      <c r="Y20">
        <f t="shared" si="9"/>
        <v>0.7517084282460137</v>
      </c>
      <c r="Z20">
        <f t="shared" si="10"/>
        <v>0.6287015945330297</v>
      </c>
      <c r="AA20">
        <v>1</v>
      </c>
    </row>
    <row r="21" spans="1:27" ht="12.75">
      <c r="A21" s="10">
        <v>40817</v>
      </c>
      <c r="B21" s="11">
        <v>16.9194</v>
      </c>
      <c r="C21" s="12"/>
      <c r="D21" s="29">
        <v>21.6</v>
      </c>
      <c r="E21" s="14">
        <f t="shared" si="0"/>
        <v>1.2766410156388526</v>
      </c>
      <c r="F21" s="8"/>
      <c r="G21" s="13">
        <v>17</v>
      </c>
      <c r="H21" s="15">
        <f t="shared" si="1"/>
        <v>1.004763762308356</v>
      </c>
      <c r="I21" s="8"/>
      <c r="J21" s="13">
        <v>17.6</v>
      </c>
      <c r="K21" s="15">
        <f t="shared" si="7"/>
        <v>1.0402260127427687</v>
      </c>
      <c r="P21" s="12"/>
      <c r="Q21" s="15"/>
      <c r="R21" s="15"/>
      <c r="S21" s="26">
        <v>68</v>
      </c>
      <c r="T21" s="30">
        <v>69</v>
      </c>
      <c r="U21" s="28">
        <f t="shared" si="6"/>
        <v>1.0147058823529411</v>
      </c>
      <c r="V21" s="25">
        <v>65</v>
      </c>
      <c r="X21">
        <f t="shared" si="8"/>
        <v>0.7833055555555555</v>
      </c>
      <c r="Y21">
        <f t="shared" si="9"/>
        <v>0.787037037037037</v>
      </c>
      <c r="Z21">
        <f t="shared" si="10"/>
        <v>0.8148148148148149</v>
      </c>
      <c r="AA21">
        <v>1</v>
      </c>
    </row>
    <row r="22" spans="1:27" ht="12.75">
      <c r="A22" s="10">
        <v>40848</v>
      </c>
      <c r="B22" s="11">
        <v>26.157600000000002</v>
      </c>
      <c r="C22" s="12"/>
      <c r="D22" s="29">
        <v>34.3</v>
      </c>
      <c r="E22" s="14">
        <f t="shared" si="0"/>
        <v>1.3112823806465423</v>
      </c>
      <c r="F22" s="8"/>
      <c r="G22" s="13">
        <v>28.6</v>
      </c>
      <c r="H22" s="15">
        <f t="shared" si="1"/>
        <v>1.0933724806557177</v>
      </c>
      <c r="I22" s="8"/>
      <c r="J22" s="13">
        <v>29.2</v>
      </c>
      <c r="K22" s="15">
        <f t="shared" si="7"/>
        <v>1.1163103648652781</v>
      </c>
      <c r="P22" s="12"/>
      <c r="Q22" s="15"/>
      <c r="R22" s="15"/>
      <c r="S22" s="26">
        <v>59.583333333333336</v>
      </c>
      <c r="T22" s="30">
        <v>64</v>
      </c>
      <c r="U22" s="28">
        <f t="shared" si="6"/>
        <v>1.0741258741258741</v>
      </c>
      <c r="V22" s="25">
        <v>56</v>
      </c>
      <c r="X22">
        <f t="shared" si="8"/>
        <v>0.7626122448979593</v>
      </c>
      <c r="Y22">
        <f t="shared" si="9"/>
        <v>0.8338192419825075</v>
      </c>
      <c r="Z22">
        <f t="shared" si="10"/>
        <v>0.8513119533527698</v>
      </c>
      <c r="AA22">
        <v>1</v>
      </c>
    </row>
    <row r="23" spans="1:27" ht="12.75">
      <c r="A23" s="17">
        <v>40878</v>
      </c>
      <c r="B23" s="18">
        <v>57.609</v>
      </c>
      <c r="C23" s="19"/>
      <c r="D23" s="31">
        <v>68.2</v>
      </c>
      <c r="E23" s="21">
        <f t="shared" si="0"/>
        <v>1.1838428023399121</v>
      </c>
      <c r="F23" s="22"/>
      <c r="G23" s="20">
        <v>64.8</v>
      </c>
      <c r="H23" s="21">
        <f t="shared" si="1"/>
        <v>1.1248242462115294</v>
      </c>
      <c r="I23" s="22"/>
      <c r="J23" s="20">
        <v>71.6</v>
      </c>
      <c r="K23" s="21">
        <f t="shared" si="7"/>
        <v>1.2428613584682948</v>
      </c>
      <c r="P23" s="23"/>
      <c r="Q23" s="21"/>
      <c r="R23" s="14"/>
      <c r="S23" s="26">
        <v>54.91525423728814</v>
      </c>
      <c r="T23" s="30">
        <v>66</v>
      </c>
      <c r="U23" s="28">
        <f t="shared" si="6"/>
        <v>1.2018518518518517</v>
      </c>
      <c r="V23" s="25">
        <v>56</v>
      </c>
      <c r="X23">
        <f t="shared" si="8"/>
        <v>0.8447067448680352</v>
      </c>
      <c r="Y23">
        <f t="shared" si="9"/>
        <v>0.9501466275659823</v>
      </c>
      <c r="Z23">
        <f t="shared" si="10"/>
        <v>1.0498533724340176</v>
      </c>
      <c r="AA23">
        <v>1</v>
      </c>
    </row>
    <row r="24" spans="1:27" ht="12.75">
      <c r="A24" s="32">
        <v>40909</v>
      </c>
      <c r="B24" s="33">
        <v>42.76520000000001</v>
      </c>
      <c r="C24" s="34"/>
      <c r="D24" s="35">
        <v>47</v>
      </c>
      <c r="E24" s="14">
        <f t="shared" si="0"/>
        <v>1.099024440432875</v>
      </c>
      <c r="F24" s="8"/>
      <c r="G24" s="27">
        <v>35.2</v>
      </c>
      <c r="H24" s="14">
        <f t="shared" si="1"/>
        <v>0.8230991553880257</v>
      </c>
      <c r="I24" s="8"/>
      <c r="J24" s="27">
        <v>39.4</v>
      </c>
      <c r="K24" s="14">
        <f t="shared" si="7"/>
        <v>0.921309850065006</v>
      </c>
      <c r="P24" s="36"/>
      <c r="Q24" s="14"/>
      <c r="R24" s="14"/>
      <c r="S24" s="26">
        <f>SUM(S12:S23)</f>
        <v>606.473107268607</v>
      </c>
      <c r="T24" s="26">
        <f>SUM(T12:T23)</f>
        <v>702</v>
      </c>
      <c r="U24" s="28">
        <f t="shared" si="6"/>
        <v>1.1575121659748784</v>
      </c>
      <c r="V24" s="25">
        <f>SUM(V12:V23)</f>
        <v>623</v>
      </c>
      <c r="X24">
        <f t="shared" si="8"/>
        <v>0.9098978723404257</v>
      </c>
      <c r="Y24">
        <f t="shared" si="9"/>
        <v>0.748936170212766</v>
      </c>
      <c r="Z24">
        <f t="shared" si="10"/>
        <v>0.8382978723404255</v>
      </c>
      <c r="AA24">
        <v>1</v>
      </c>
    </row>
    <row r="25" spans="1:27" ht="12.75">
      <c r="A25" s="37">
        <v>40940</v>
      </c>
      <c r="B25" s="33">
        <v>20.5</v>
      </c>
      <c r="C25" s="34"/>
      <c r="D25" s="35">
        <v>27</v>
      </c>
      <c r="E25" s="14">
        <f t="shared" si="0"/>
        <v>1.3170731707317074</v>
      </c>
      <c r="F25" s="8"/>
      <c r="G25" s="27">
        <v>17.2</v>
      </c>
      <c r="H25" s="14">
        <f t="shared" si="1"/>
        <v>0.8390243902439024</v>
      </c>
      <c r="I25" s="8"/>
      <c r="J25" s="27">
        <v>18</v>
      </c>
      <c r="K25" s="14">
        <f t="shared" si="7"/>
        <v>0.8780487804878049</v>
      </c>
      <c r="P25" s="36"/>
      <c r="Q25" s="14"/>
      <c r="R25" s="14"/>
      <c r="X25">
        <f t="shared" si="8"/>
        <v>0.7592592592592593</v>
      </c>
      <c r="Y25">
        <f t="shared" si="9"/>
        <v>0.637037037037037</v>
      </c>
      <c r="Z25">
        <f t="shared" si="10"/>
        <v>0.6666666666666666</v>
      </c>
      <c r="AA25">
        <v>1</v>
      </c>
    </row>
    <row r="26" spans="1:27" ht="12.75" customHeight="1">
      <c r="A26" s="37">
        <v>40969</v>
      </c>
      <c r="B26" s="33">
        <v>21.6</v>
      </c>
      <c r="C26" s="34"/>
      <c r="D26" s="35">
        <v>25</v>
      </c>
      <c r="E26" s="14">
        <f t="shared" si="0"/>
        <v>1.1574074074074074</v>
      </c>
      <c r="F26" s="8"/>
      <c r="G26" s="27">
        <v>16.2</v>
      </c>
      <c r="H26" s="14">
        <f t="shared" si="1"/>
        <v>0.7499999999999999</v>
      </c>
      <c r="I26" s="8"/>
      <c r="J26" s="27">
        <v>19.8</v>
      </c>
      <c r="K26" s="14">
        <f t="shared" si="7"/>
        <v>0.9166666666666666</v>
      </c>
      <c r="P26" s="36"/>
      <c r="Q26" s="14"/>
      <c r="R26" s="14"/>
      <c r="X26">
        <f t="shared" si="8"/>
        <v>0.8640000000000001</v>
      </c>
      <c r="Y26">
        <f t="shared" si="9"/>
        <v>0.648</v>
      </c>
      <c r="Z26">
        <f t="shared" si="10"/>
        <v>0.792</v>
      </c>
      <c r="AA26">
        <v>1</v>
      </c>
    </row>
    <row r="27" spans="1:27" ht="12.75" customHeight="1">
      <c r="A27" s="37">
        <v>41000</v>
      </c>
      <c r="B27" s="33">
        <v>117.9</v>
      </c>
      <c r="C27" s="34"/>
      <c r="D27" s="35">
        <v>146</v>
      </c>
      <c r="E27" s="14">
        <f t="shared" si="0"/>
        <v>1.2383375742154368</v>
      </c>
      <c r="F27" s="8"/>
      <c r="G27" s="27">
        <v>96.2</v>
      </c>
      <c r="H27" s="14">
        <f t="shared" si="1"/>
        <v>0.8159457167090755</v>
      </c>
      <c r="I27" s="8"/>
      <c r="J27" s="27">
        <v>101.2</v>
      </c>
      <c r="K27" s="14">
        <f t="shared" si="7"/>
        <v>0.8583545377438507</v>
      </c>
      <c r="P27" s="36"/>
      <c r="Q27" s="14"/>
      <c r="R27" s="14"/>
      <c r="X27">
        <f t="shared" si="8"/>
        <v>0.8075342465753425</v>
      </c>
      <c r="Y27">
        <f t="shared" si="9"/>
        <v>0.6589041095890411</v>
      </c>
      <c r="Z27">
        <f t="shared" si="10"/>
        <v>0.6931506849315069</v>
      </c>
      <c r="AA27">
        <v>1</v>
      </c>
    </row>
    <row r="28" spans="1:27" ht="12.75" customHeight="1">
      <c r="A28" s="37">
        <v>41030</v>
      </c>
      <c r="B28" s="33">
        <f>44.6-16.4</f>
        <v>28.200000000000003</v>
      </c>
      <c r="C28" s="34"/>
      <c r="D28" s="35">
        <v>32</v>
      </c>
      <c r="E28" s="14">
        <f t="shared" si="0"/>
        <v>1.1347517730496453</v>
      </c>
      <c r="F28" s="8"/>
      <c r="G28" s="27">
        <v>23.9</v>
      </c>
      <c r="H28" s="14">
        <f t="shared" si="1"/>
        <v>0.8475177304964537</v>
      </c>
      <c r="I28" s="8"/>
      <c r="J28" s="27">
        <v>32.6</v>
      </c>
      <c r="K28" s="14">
        <f t="shared" si="7"/>
        <v>1.1560283687943262</v>
      </c>
      <c r="P28" s="36"/>
      <c r="Q28" s="14"/>
      <c r="R28" s="14"/>
      <c r="X28">
        <f t="shared" si="8"/>
        <v>0.8812500000000001</v>
      </c>
      <c r="Y28">
        <f t="shared" si="9"/>
        <v>0.746875</v>
      </c>
      <c r="Z28">
        <f t="shared" si="10"/>
        <v>1.01875</v>
      </c>
      <c r="AA28">
        <v>1</v>
      </c>
    </row>
    <row r="29" spans="1:27" ht="12.75" customHeight="1">
      <c r="A29" s="37">
        <v>41061</v>
      </c>
      <c r="B29" s="33">
        <v>117.5</v>
      </c>
      <c r="C29" s="34"/>
      <c r="D29" s="35">
        <v>158</v>
      </c>
      <c r="E29" s="14">
        <f t="shared" si="0"/>
        <v>1.3446808510638297</v>
      </c>
      <c r="F29" s="8"/>
      <c r="G29" s="27">
        <v>109.8</v>
      </c>
      <c r="H29" s="14">
        <f t="shared" si="1"/>
        <v>0.9344680851063829</v>
      </c>
      <c r="I29" s="8"/>
      <c r="J29" s="27">
        <v>120</v>
      </c>
      <c r="K29" s="14">
        <f t="shared" si="7"/>
        <v>1.0212765957446808</v>
      </c>
      <c r="P29" s="36">
        <v>132.6</v>
      </c>
      <c r="Q29" s="14">
        <f>P29/B29</f>
        <v>1.1285106382978722</v>
      </c>
      <c r="R29" s="14"/>
      <c r="X29">
        <f t="shared" si="8"/>
        <v>0.7436708860759493</v>
      </c>
      <c r="Y29">
        <f t="shared" si="9"/>
        <v>0.6949367088607594</v>
      </c>
      <c r="Z29">
        <f t="shared" si="10"/>
        <v>0.759493670886076</v>
      </c>
      <c r="AA29">
        <v>1</v>
      </c>
    </row>
    <row r="30" spans="1:27" ht="12.75" customHeight="1">
      <c r="A30" s="37">
        <v>41091</v>
      </c>
      <c r="B30" s="33">
        <v>89</v>
      </c>
      <c r="C30" s="34"/>
      <c r="D30" s="35">
        <v>107</v>
      </c>
      <c r="E30" s="14">
        <f t="shared" si="0"/>
        <v>1.202247191011236</v>
      </c>
      <c r="F30" s="8"/>
      <c r="G30" s="27">
        <v>72.4</v>
      </c>
      <c r="H30" s="14">
        <f t="shared" si="1"/>
        <v>0.8134831460674158</v>
      </c>
      <c r="I30" s="8"/>
      <c r="J30" s="27">
        <v>91</v>
      </c>
      <c r="K30" s="14">
        <f t="shared" si="7"/>
        <v>1.0224719101123596</v>
      </c>
      <c r="P30" s="36"/>
      <c r="Q30" s="14"/>
      <c r="R30" s="14"/>
      <c r="X30">
        <f t="shared" si="8"/>
        <v>0.8317757009345794</v>
      </c>
      <c r="Y30">
        <f t="shared" si="9"/>
        <v>0.6766355140186916</v>
      </c>
      <c r="Z30">
        <f t="shared" si="10"/>
        <v>0.8504672897196262</v>
      </c>
      <c r="AA30">
        <v>1</v>
      </c>
    </row>
    <row r="31" spans="1:27" ht="12.75" customHeight="1">
      <c r="A31" s="37">
        <v>41122</v>
      </c>
      <c r="B31" s="33">
        <v>31.7</v>
      </c>
      <c r="C31" s="34"/>
      <c r="D31" s="35">
        <v>37</v>
      </c>
      <c r="E31" s="14">
        <f t="shared" si="0"/>
        <v>1.167192429022082</v>
      </c>
      <c r="F31" s="8"/>
      <c r="G31" s="27">
        <v>35.6</v>
      </c>
      <c r="H31" s="14">
        <f t="shared" si="1"/>
        <v>1.1230283911671926</v>
      </c>
      <c r="I31" s="8"/>
      <c r="J31" s="27">
        <v>35.4</v>
      </c>
      <c r="K31" s="14">
        <f t="shared" si="7"/>
        <v>1.1167192429022081</v>
      </c>
      <c r="P31" s="36"/>
      <c r="Q31" s="14"/>
      <c r="R31" s="14"/>
      <c r="X31">
        <f t="shared" si="8"/>
        <v>0.8567567567567568</v>
      </c>
      <c r="Y31">
        <f t="shared" si="9"/>
        <v>0.9621621621621622</v>
      </c>
      <c r="Z31">
        <f t="shared" si="10"/>
        <v>0.9567567567567568</v>
      </c>
      <c r="AA31">
        <v>1</v>
      </c>
    </row>
    <row r="32" spans="1:27" ht="12.75" customHeight="1">
      <c r="A32" s="37">
        <v>41153</v>
      </c>
      <c r="B32" s="33">
        <f>43.4+5.8</f>
        <v>49.199999999999996</v>
      </c>
      <c r="C32" s="34"/>
      <c r="D32" s="38">
        <v>61</v>
      </c>
      <c r="E32" s="14">
        <f t="shared" si="0"/>
        <v>1.2398373983739839</v>
      </c>
      <c r="F32" s="8"/>
      <c r="G32" s="27">
        <v>41</v>
      </c>
      <c r="H32" s="14">
        <f t="shared" si="1"/>
        <v>0.8333333333333334</v>
      </c>
      <c r="I32" s="8"/>
      <c r="J32" s="27">
        <v>50.6</v>
      </c>
      <c r="K32" s="14">
        <f t="shared" si="7"/>
        <v>1.0284552845528456</v>
      </c>
      <c r="P32" s="36"/>
      <c r="Q32" s="14"/>
      <c r="R32" s="14"/>
      <c r="X32">
        <f t="shared" si="8"/>
        <v>0.8065573770491803</v>
      </c>
      <c r="Y32">
        <f t="shared" si="9"/>
        <v>0.6721311475409836</v>
      </c>
      <c r="Z32">
        <f t="shared" si="10"/>
        <v>0.8295081967213115</v>
      </c>
      <c r="AA32">
        <v>1</v>
      </c>
    </row>
    <row r="33" spans="1:27" ht="12.75" customHeight="1">
      <c r="A33" s="37">
        <v>41183</v>
      </c>
      <c r="B33" s="33">
        <f>89+10.6-5.8</f>
        <v>93.8</v>
      </c>
      <c r="C33" s="34"/>
      <c r="D33" s="38">
        <v>108</v>
      </c>
      <c r="E33" s="14">
        <f t="shared" si="0"/>
        <v>1.1513859275053304</v>
      </c>
      <c r="F33" s="8"/>
      <c r="G33" s="27">
        <v>88.8</v>
      </c>
      <c r="H33" s="14">
        <f t="shared" si="1"/>
        <v>0.9466950959488273</v>
      </c>
      <c r="I33" s="8"/>
      <c r="J33" s="27">
        <v>99</v>
      </c>
      <c r="K33" s="14">
        <f t="shared" si="7"/>
        <v>1.0554371002132197</v>
      </c>
      <c r="P33" s="36">
        <v>99.8</v>
      </c>
      <c r="Q33" s="14">
        <f>P33/B33</f>
        <v>1.0639658848614073</v>
      </c>
      <c r="R33" s="14"/>
      <c r="X33">
        <f t="shared" si="8"/>
        <v>0.8685185185185185</v>
      </c>
      <c r="Y33">
        <f t="shared" si="9"/>
        <v>0.8222222222222222</v>
      </c>
      <c r="Z33">
        <f t="shared" si="10"/>
        <v>0.9166666666666666</v>
      </c>
      <c r="AA33">
        <v>1</v>
      </c>
    </row>
    <row r="34" spans="1:18" ht="12.75" customHeight="1">
      <c r="A34" s="37">
        <v>41214</v>
      </c>
      <c r="B34" s="33">
        <v>64.5</v>
      </c>
      <c r="C34" s="34"/>
      <c r="D34" s="38">
        <v>84</v>
      </c>
      <c r="E34" s="14">
        <f t="shared" si="0"/>
        <v>1.302325581395349</v>
      </c>
      <c r="F34" s="8"/>
      <c r="G34" s="27">
        <v>72.8</v>
      </c>
      <c r="H34" s="14">
        <f t="shared" si="1"/>
        <v>1.1286821705426355</v>
      </c>
      <c r="I34" s="8"/>
      <c r="J34" s="27">
        <v>79.8</v>
      </c>
      <c r="K34" s="14">
        <f t="shared" si="7"/>
        <v>1.2372093023255815</v>
      </c>
      <c r="P34" s="36">
        <v>62.8</v>
      </c>
      <c r="Q34" s="14">
        <f>P34/B34</f>
        <v>0.9736434108527131</v>
      </c>
      <c r="R34" s="14"/>
    </row>
    <row r="35" spans="1:19" ht="12.75" customHeight="1">
      <c r="A35" s="47">
        <v>41244</v>
      </c>
      <c r="B35" s="39">
        <f>101.4+1.5</f>
        <v>102.9</v>
      </c>
      <c r="C35" s="19"/>
      <c r="D35" s="40">
        <v>116</v>
      </c>
      <c r="E35" s="21">
        <f t="shared" si="0"/>
        <v>1.1273080660835761</v>
      </c>
      <c r="F35" s="22"/>
      <c r="G35" s="20">
        <v>93</v>
      </c>
      <c r="H35" s="21">
        <f t="shared" si="1"/>
        <v>0.9037900874635568</v>
      </c>
      <c r="I35" s="22"/>
      <c r="J35" s="20">
        <v>110</v>
      </c>
      <c r="K35" s="21">
        <f t="shared" si="7"/>
        <v>1.0689990281827015</v>
      </c>
      <c r="L35" s="41"/>
      <c r="M35" s="41"/>
      <c r="N35" s="41"/>
      <c r="O35" s="41"/>
      <c r="P35" s="23"/>
      <c r="Q35" s="21"/>
      <c r="R35" s="14"/>
      <c r="S35" t="s">
        <v>13</v>
      </c>
    </row>
    <row r="36" spans="1:19" ht="12.75" customHeight="1">
      <c r="A36" s="48">
        <v>41275</v>
      </c>
      <c r="B36" s="43">
        <f>47-1.5+3</f>
        <v>48.5</v>
      </c>
      <c r="C36" s="34"/>
      <c r="D36" s="38">
        <v>62</v>
      </c>
      <c r="E36" s="14">
        <f t="shared" si="0"/>
        <v>1.2783505154639174</v>
      </c>
      <c r="F36" s="8"/>
      <c r="G36" s="27">
        <v>46</v>
      </c>
      <c r="H36" s="14">
        <f t="shared" si="1"/>
        <v>0.9484536082474226</v>
      </c>
      <c r="I36" s="8"/>
      <c r="J36" s="27">
        <v>43</v>
      </c>
      <c r="K36" s="14">
        <f t="shared" si="7"/>
        <v>0.8865979381443299</v>
      </c>
      <c r="M36" s="27">
        <v>31.4</v>
      </c>
      <c r="N36" s="14">
        <f>M36/B36</f>
        <v>0.647422680412371</v>
      </c>
      <c r="O36" s="14"/>
      <c r="P36" s="36"/>
      <c r="Q36" s="14"/>
      <c r="R36" s="14"/>
      <c r="S36" t="s">
        <v>14</v>
      </c>
    </row>
    <row r="37" spans="1:19" ht="12.75" customHeight="1">
      <c r="A37" s="48">
        <v>41306</v>
      </c>
      <c r="B37" s="43">
        <f>37.1-3</f>
        <v>34.1</v>
      </c>
      <c r="C37" s="34"/>
      <c r="D37" s="38">
        <v>40</v>
      </c>
      <c r="E37" s="14">
        <f t="shared" si="0"/>
        <v>1.1730205278592374</v>
      </c>
      <c r="F37" s="8"/>
      <c r="G37" s="27">
        <v>36</v>
      </c>
      <c r="H37" s="14">
        <f t="shared" si="1"/>
        <v>1.0557184750733137</v>
      </c>
      <c r="I37" s="8"/>
      <c r="J37" s="27">
        <v>38</v>
      </c>
      <c r="K37" s="14">
        <f t="shared" si="7"/>
        <v>1.1143695014662756</v>
      </c>
      <c r="M37" s="27">
        <v>28.2</v>
      </c>
      <c r="N37" s="14">
        <f aca="true" t="shared" si="11" ref="N37:N44">M37/B37</f>
        <v>0.8269794721407624</v>
      </c>
      <c r="O37" s="14"/>
      <c r="P37" s="36"/>
      <c r="Q37" s="14"/>
      <c r="R37" s="14"/>
      <c r="S37" t="s">
        <v>21</v>
      </c>
    </row>
    <row r="38" spans="1:19" ht="12.75" customHeight="1">
      <c r="A38" s="48">
        <v>41334</v>
      </c>
      <c r="B38" s="43">
        <v>54.2</v>
      </c>
      <c r="C38" s="34"/>
      <c r="D38" s="38">
        <v>63</v>
      </c>
      <c r="E38" s="14">
        <f t="shared" si="0"/>
        <v>1.1623616236162362</v>
      </c>
      <c r="F38" s="8"/>
      <c r="G38" s="27">
        <v>52.8</v>
      </c>
      <c r="H38" s="14">
        <f t="shared" si="1"/>
        <v>0.9741697416974169</v>
      </c>
      <c r="I38" s="8"/>
      <c r="J38" s="27">
        <v>60</v>
      </c>
      <c r="K38" s="14">
        <f t="shared" si="7"/>
        <v>1.107011070110701</v>
      </c>
      <c r="M38" s="27">
        <v>50.5</v>
      </c>
      <c r="N38" s="14">
        <f t="shared" si="11"/>
        <v>0.9317343173431734</v>
      </c>
      <c r="O38" s="14"/>
      <c r="P38" s="36">
        <v>55</v>
      </c>
      <c r="Q38" s="14">
        <f>P38/B38</f>
        <v>1.014760147601476</v>
      </c>
      <c r="R38" s="14"/>
      <c r="S38" t="s">
        <v>19</v>
      </c>
    </row>
    <row r="39" spans="1:19" ht="14.25" customHeight="1">
      <c r="A39" s="48">
        <v>41365</v>
      </c>
      <c r="B39" s="43">
        <v>31.7</v>
      </c>
      <c r="C39" s="34"/>
      <c r="D39" s="38">
        <v>36</v>
      </c>
      <c r="E39" s="14">
        <f t="shared" si="0"/>
        <v>1.135646687697161</v>
      </c>
      <c r="F39" s="8"/>
      <c r="G39" s="27">
        <v>35.4</v>
      </c>
      <c r="H39" s="14">
        <f t="shared" si="1"/>
        <v>1.1167192429022081</v>
      </c>
      <c r="I39" s="8"/>
      <c r="J39" s="27">
        <v>33</v>
      </c>
      <c r="K39" s="14">
        <f t="shared" si="7"/>
        <v>1.0410094637223974</v>
      </c>
      <c r="M39" s="27">
        <v>36</v>
      </c>
      <c r="N39" s="14">
        <f t="shared" si="11"/>
        <v>1.135646687697161</v>
      </c>
      <c r="O39" s="14"/>
      <c r="P39" s="36">
        <v>30.6</v>
      </c>
      <c r="Q39" s="14">
        <f>P39/B39</f>
        <v>0.9652996845425869</v>
      </c>
      <c r="R39" s="14"/>
      <c r="S39" t="s">
        <v>24</v>
      </c>
    </row>
    <row r="40" spans="1:19" ht="14.25" customHeight="1">
      <c r="A40" s="48">
        <v>41395</v>
      </c>
      <c r="B40" s="43">
        <v>49.1</v>
      </c>
      <c r="C40" s="34"/>
      <c r="D40" s="38">
        <v>54</v>
      </c>
      <c r="E40" s="14">
        <f t="shared" si="0"/>
        <v>1.0997963340122199</v>
      </c>
      <c r="F40" s="8"/>
      <c r="G40" s="27">
        <v>48</v>
      </c>
      <c r="H40" s="14">
        <f t="shared" si="1"/>
        <v>0.9775967413441955</v>
      </c>
      <c r="I40" s="8"/>
      <c r="J40" s="27">
        <v>50</v>
      </c>
      <c r="K40" s="14">
        <f t="shared" si="7"/>
        <v>1.0183299389002036</v>
      </c>
      <c r="M40" s="27">
        <v>48</v>
      </c>
      <c r="N40" s="14">
        <f t="shared" si="11"/>
        <v>0.9775967413441955</v>
      </c>
      <c r="O40" s="14"/>
      <c r="P40" s="36">
        <v>48.2</v>
      </c>
      <c r="Q40" s="14">
        <f>P40/B40</f>
        <v>0.9816700610997964</v>
      </c>
      <c r="R40" s="14"/>
      <c r="S40" t="s">
        <v>26</v>
      </c>
    </row>
    <row r="41" spans="1:18" ht="14.25" customHeight="1">
      <c r="A41" s="48">
        <v>41426</v>
      </c>
      <c r="B41" s="43">
        <v>15.6</v>
      </c>
      <c r="C41" s="34"/>
      <c r="D41" s="38">
        <v>20</v>
      </c>
      <c r="E41" s="14">
        <f t="shared" si="0"/>
        <v>1.2820512820512822</v>
      </c>
      <c r="F41" s="8"/>
      <c r="G41" s="27">
        <v>10.8</v>
      </c>
      <c r="H41" s="14">
        <f t="shared" si="1"/>
        <v>0.6923076923076924</v>
      </c>
      <c r="I41" s="8"/>
      <c r="J41" s="27">
        <v>17.2</v>
      </c>
      <c r="K41" s="14">
        <f t="shared" si="7"/>
        <v>1.1025641025641026</v>
      </c>
      <c r="M41" s="27">
        <v>19</v>
      </c>
      <c r="N41" s="14">
        <f t="shared" si="11"/>
        <v>1.217948717948718</v>
      </c>
      <c r="O41" s="14"/>
      <c r="P41" s="36">
        <v>23.2</v>
      </c>
      <c r="Q41" s="14">
        <f>P41/B41</f>
        <v>1.4871794871794872</v>
      </c>
      <c r="R41" s="14"/>
    </row>
    <row r="42" spans="1:18" ht="14.25" customHeight="1">
      <c r="A42" s="48">
        <v>41456</v>
      </c>
      <c r="B42" s="43">
        <v>36.2</v>
      </c>
      <c r="C42" s="34"/>
      <c r="D42" s="38">
        <v>35</v>
      </c>
      <c r="E42" s="14">
        <f t="shared" si="0"/>
        <v>0.9668508287292817</v>
      </c>
      <c r="F42" s="8"/>
      <c r="G42" s="27">
        <v>24.8</v>
      </c>
      <c r="H42" s="14">
        <f t="shared" si="1"/>
        <v>0.6850828729281767</v>
      </c>
      <c r="I42" s="8"/>
      <c r="J42" s="27">
        <v>36</v>
      </c>
      <c r="K42" s="14">
        <f t="shared" si="7"/>
        <v>0.9944751381215469</v>
      </c>
      <c r="M42" s="27">
        <v>37.2</v>
      </c>
      <c r="N42" s="14">
        <f t="shared" si="11"/>
        <v>1.0276243093922652</v>
      </c>
      <c r="O42" s="14"/>
      <c r="P42" s="36"/>
      <c r="Q42" s="14"/>
      <c r="R42" s="14"/>
    </row>
    <row r="43" spans="1:18" ht="14.25" customHeight="1">
      <c r="A43" s="48">
        <v>41487</v>
      </c>
      <c r="B43" s="43">
        <v>51.3</v>
      </c>
      <c r="C43" s="34"/>
      <c r="D43" s="38">
        <v>49</v>
      </c>
      <c r="E43" s="14">
        <f t="shared" si="0"/>
        <v>0.9551656920077973</v>
      </c>
      <c r="F43" s="8"/>
      <c r="G43" s="27">
        <v>32.2</v>
      </c>
      <c r="H43" s="14">
        <f t="shared" si="1"/>
        <v>0.6276803118908383</v>
      </c>
      <c r="I43" s="8"/>
      <c r="J43" s="27">
        <v>38.2</v>
      </c>
      <c r="K43" s="14">
        <f t="shared" si="7"/>
        <v>0.7446393762183237</v>
      </c>
      <c r="M43" s="27">
        <v>51.8</v>
      </c>
      <c r="N43" s="14">
        <f t="shared" si="11"/>
        <v>1.0097465886939572</v>
      </c>
      <c r="O43" s="14"/>
      <c r="P43" s="36"/>
      <c r="Q43" s="14"/>
      <c r="R43" s="14"/>
    </row>
    <row r="44" spans="1:18" ht="14.25" customHeight="1">
      <c r="A44" s="48">
        <v>41518</v>
      </c>
      <c r="B44" s="43">
        <v>61.3</v>
      </c>
      <c r="C44" s="34"/>
      <c r="D44" s="38">
        <v>78</v>
      </c>
      <c r="E44" s="14">
        <f t="shared" si="0"/>
        <v>1.272430668841762</v>
      </c>
      <c r="F44" s="8"/>
      <c r="G44" s="27">
        <v>49.8</v>
      </c>
      <c r="H44" s="14">
        <f t="shared" si="1"/>
        <v>0.8123980424143556</v>
      </c>
      <c r="I44" s="8"/>
      <c r="J44" s="27">
        <v>59.2</v>
      </c>
      <c r="K44" s="14">
        <f t="shared" si="7"/>
        <v>0.9657422512234911</v>
      </c>
      <c r="M44" s="27">
        <v>68.7</v>
      </c>
      <c r="N44" s="14">
        <f t="shared" si="11"/>
        <v>1.1207177814029365</v>
      </c>
      <c r="O44" s="14"/>
      <c r="P44" s="36"/>
      <c r="Q44" s="14"/>
      <c r="R44" s="14"/>
    </row>
    <row r="45" spans="1:18" ht="3" customHeight="1">
      <c r="A45" s="42"/>
      <c r="B45" s="43"/>
      <c r="C45" s="34"/>
      <c r="D45" s="38"/>
      <c r="E45" s="14"/>
      <c r="F45" s="8"/>
      <c r="G45" s="27"/>
      <c r="H45" s="14"/>
      <c r="I45" s="8"/>
      <c r="J45" s="27"/>
      <c r="K45" s="14"/>
      <c r="M45" s="27"/>
      <c r="N45" s="14"/>
      <c r="O45" s="14"/>
      <c r="P45" s="36"/>
      <c r="Q45" s="14"/>
      <c r="R45" s="14"/>
    </row>
    <row r="46" spans="1:18" ht="3" customHeight="1">
      <c r="A46" s="42"/>
      <c r="B46" s="43"/>
      <c r="C46" s="34"/>
      <c r="D46" s="38"/>
      <c r="E46" s="14"/>
      <c r="F46" s="8"/>
      <c r="G46" s="27"/>
      <c r="H46" s="14"/>
      <c r="I46" s="8"/>
      <c r="J46" s="27"/>
      <c r="K46" s="14"/>
      <c r="M46" s="27"/>
      <c r="N46" s="14"/>
      <c r="O46" s="14"/>
      <c r="P46" s="36"/>
      <c r="Q46" s="14"/>
      <c r="R46" s="14"/>
    </row>
    <row r="47" spans="1:18" ht="3" customHeight="1">
      <c r="A47" s="42"/>
      <c r="B47" s="43"/>
      <c r="C47" s="34"/>
      <c r="D47" s="38"/>
      <c r="E47" s="14"/>
      <c r="F47" s="8"/>
      <c r="G47" s="27"/>
      <c r="H47" s="14"/>
      <c r="I47" s="8"/>
      <c r="J47" s="27"/>
      <c r="K47" s="14"/>
      <c r="M47" s="27"/>
      <c r="N47" s="14"/>
      <c r="O47" s="14"/>
      <c r="P47" s="36"/>
      <c r="Q47" s="14"/>
      <c r="R47" s="14"/>
    </row>
    <row r="48" spans="1:18" ht="3" customHeight="1">
      <c r="A48" s="42"/>
      <c r="B48" s="43"/>
      <c r="C48" s="34"/>
      <c r="D48" s="38"/>
      <c r="E48" s="14"/>
      <c r="F48" s="8"/>
      <c r="G48" s="27"/>
      <c r="H48" s="14"/>
      <c r="I48" s="8"/>
      <c r="J48" s="27"/>
      <c r="K48" s="14"/>
      <c r="M48" s="27"/>
      <c r="N48" s="14"/>
      <c r="O48" s="14"/>
      <c r="P48" s="36"/>
      <c r="Q48" s="14"/>
      <c r="R48" s="14"/>
    </row>
    <row r="49" spans="1:18" ht="3.75" customHeight="1">
      <c r="A49" s="42"/>
      <c r="B49" s="43"/>
      <c r="C49" s="34"/>
      <c r="D49" s="38"/>
      <c r="E49" s="14"/>
      <c r="F49" s="8"/>
      <c r="G49" s="27"/>
      <c r="H49" s="14"/>
      <c r="I49" s="8"/>
      <c r="J49" s="27"/>
      <c r="K49" s="14"/>
      <c r="P49" s="36"/>
      <c r="Q49" s="14"/>
      <c r="R49" s="14"/>
    </row>
    <row r="50" spans="1:18" ht="3.75" customHeight="1">
      <c r="A50" s="42"/>
      <c r="B50" s="43"/>
      <c r="C50" s="34"/>
      <c r="D50" s="38"/>
      <c r="E50" s="14"/>
      <c r="F50" s="8"/>
      <c r="G50" s="27"/>
      <c r="H50" s="14"/>
      <c r="I50" s="8"/>
      <c r="J50" s="27"/>
      <c r="K50" s="14"/>
      <c r="P50" s="36"/>
      <c r="Q50" s="14"/>
      <c r="R50" s="14"/>
    </row>
    <row r="51" spans="1:18" ht="14.25" customHeight="1">
      <c r="A51" t="s">
        <v>15</v>
      </c>
      <c r="B51" s="12">
        <f>AVERAGE(B7:B50)</f>
        <v>52.00220526315789</v>
      </c>
      <c r="C51" s="12"/>
      <c r="D51" s="34">
        <f>AVERAGE(D7:D36)</f>
        <v>65.22666666666666</v>
      </c>
      <c r="E51" s="14">
        <f>D51/B51</f>
        <v>1.2543057806219216</v>
      </c>
      <c r="F51" s="15"/>
      <c r="G51" s="12">
        <f>AVERAGE(G7:G36)</f>
        <v>50.486666666666665</v>
      </c>
      <c r="H51" s="15">
        <f>G51/B51</f>
        <v>0.9708562629445844</v>
      </c>
      <c r="I51" s="8"/>
      <c r="J51" s="12">
        <f>AVERAGE(J7:J36)</f>
        <v>54.79333333333333</v>
      </c>
      <c r="K51" s="15">
        <f>J51/B51</f>
        <v>1.0536732635866286</v>
      </c>
      <c r="P51" s="12"/>
      <c r="Q51" s="15"/>
      <c r="R51" s="15"/>
    </row>
    <row r="52" spans="1:18" ht="12.75">
      <c r="A52" t="s">
        <v>16</v>
      </c>
      <c r="B52" s="12">
        <f>STDEV(B7:B33)</f>
        <v>33.16970591677869</v>
      </c>
      <c r="C52" s="12"/>
      <c r="D52" s="34">
        <f>STDEV(D7:D33)</f>
        <v>41.003469035369115</v>
      </c>
      <c r="E52" s="14">
        <f>STDEV(E7:E50)</f>
        <v>0.10062183011782298</v>
      </c>
      <c r="F52" s="15"/>
      <c r="G52" s="12">
        <f>STDEV(G7:G50)</f>
        <v>27.485470621872786</v>
      </c>
      <c r="H52" s="15">
        <f>STDEV(H7:H50)</f>
        <v>0.14771458446973673</v>
      </c>
      <c r="I52" s="8"/>
      <c r="J52" s="12">
        <f>STDEV(J7:J50)</f>
        <v>29.928161973125174</v>
      </c>
      <c r="K52" s="15">
        <f>STDEV(K7:K50)</f>
        <v>0.14037223390019593</v>
      </c>
      <c r="P52" s="12"/>
      <c r="Q52" s="15"/>
      <c r="R52" s="15"/>
    </row>
    <row r="53" spans="2:11" ht="9" customHeight="1"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2.75">
      <c r="A54" s="6" t="s">
        <v>17</v>
      </c>
      <c r="B54" s="44">
        <f>SUM(B12:B23)</f>
        <v>526.3698</v>
      </c>
      <c r="C54" s="45"/>
      <c r="D54" s="44">
        <f>SUM(D12:D23)</f>
        <v>610.1</v>
      </c>
      <c r="E54" s="46">
        <f>D54/B54</f>
        <v>1.15907105612822</v>
      </c>
      <c r="F54" s="8"/>
      <c r="G54" s="44">
        <f>SUM(G12:G23)</f>
        <v>502.80000000000007</v>
      </c>
      <c r="H54" s="46">
        <f>G54/B54</f>
        <v>0.9552219751209131</v>
      </c>
      <c r="I54" s="8"/>
      <c r="J54" s="44">
        <f>SUM(J12:J23)</f>
        <v>541.8</v>
      </c>
      <c r="K54" s="46">
        <f>J54/B54</f>
        <v>1.02931437175917</v>
      </c>
    </row>
    <row r="55" spans="1:11" ht="12.75">
      <c r="A55" s="6" t="s">
        <v>18</v>
      </c>
      <c r="B55" s="44">
        <f>SUM(B24:B35)</f>
        <v>779.5652</v>
      </c>
      <c r="C55" s="45"/>
      <c r="D55" s="44">
        <f>SUM(D24:D35)</f>
        <v>948</v>
      </c>
      <c r="E55" s="46">
        <f>D55/B55</f>
        <v>1.2160624922713328</v>
      </c>
      <c r="F55" s="8"/>
      <c r="G55" s="44">
        <f>SUM(G24:G35)</f>
        <v>702.0999999999999</v>
      </c>
      <c r="H55" s="46">
        <f>G55/B55</f>
        <v>0.90063024875918</v>
      </c>
      <c r="I55" s="8"/>
      <c r="J55" s="44">
        <f>SUM(J24:J35)</f>
        <v>796.8</v>
      </c>
      <c r="K55" s="46">
        <f>J55/B55</f>
        <v>1.0221082213521075</v>
      </c>
    </row>
    <row r="56" spans="1:11" ht="12.75">
      <c r="A56" s="6" t="s">
        <v>20</v>
      </c>
      <c r="B56" s="44">
        <f>SUM(B36:B44)</f>
        <v>382</v>
      </c>
      <c r="C56" s="45"/>
      <c r="D56" s="44">
        <f>SUM(D36:D44)</f>
        <v>437</v>
      </c>
      <c r="E56" s="46">
        <f>D56/B56</f>
        <v>1.143979057591623</v>
      </c>
      <c r="F56" s="8"/>
      <c r="G56" s="44">
        <f>SUM(G36:G44)</f>
        <v>335.80000000000007</v>
      </c>
      <c r="H56" s="46">
        <f>G56/B56</f>
        <v>0.8790575916230369</v>
      </c>
      <c r="I56" s="8"/>
      <c r="J56" s="44">
        <f>SUM(J36:J44)</f>
        <v>374.59999999999997</v>
      </c>
      <c r="K56" s="46">
        <f>J56/B56</f>
        <v>0.9806282722513088</v>
      </c>
    </row>
  </sheetData>
  <sheetProtection selectLockedCells="1" selectUnlockedCells="1"/>
  <mergeCells count="7">
    <mergeCell ref="A2:Q2"/>
    <mergeCell ref="D4:E4"/>
    <mergeCell ref="G4:H4"/>
    <mergeCell ref="J4:K4"/>
    <mergeCell ref="P4:Q4"/>
    <mergeCell ref="S10:V10"/>
    <mergeCell ref="M4:N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ignoredErrors>
    <ignoredError sqref="J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 LR</cp:lastModifiedBy>
  <dcterms:modified xsi:type="dcterms:W3CDTF">2013-10-03T18:29:15Z</dcterms:modified>
  <cp:category/>
  <cp:version/>
  <cp:contentType/>
  <cp:contentStatus/>
</cp:coreProperties>
</file>